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Facilities\Toronto-TCC\Order Forms\"/>
    </mc:Choice>
  </mc:AlternateContent>
  <xr:revisionPtr revIDLastSave="0" documentId="13_ncr:1_{515F8C3D-02E3-436A-8E31-FD379D0A8931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20" yWindow="-120" windowWidth="29040" windowHeight="15840" xr2:uid="{00000000-000D-0000-FFFF-FFFF00000000}"/>
  </bookViews>
  <sheets>
    <sheet name="EXHIBITOR ORDER FORM" sheetId="1" r:id="rId1"/>
  </sheets>
  <definedNames>
    <definedName name="_xlnm._FilterDatabase" localSheetId="0" hidden="1">'EXHIBITOR ORDER FORM'!$A$72:$A$81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" l="1"/>
  <c r="N36" i="1"/>
  <c r="N34" i="1"/>
  <c r="N39" i="1"/>
  <c r="M36" i="1"/>
  <c r="M37" i="1"/>
  <c r="N37" i="1"/>
  <c r="N35" i="1" l="1"/>
  <c r="N32" i="1"/>
  <c r="N24" i="1"/>
  <c r="N26" i="1"/>
  <c r="N27" i="1"/>
  <c r="N22" i="1"/>
  <c r="L28" i="1"/>
  <c r="L23" i="1"/>
  <c r="L24" i="1"/>
  <c r="L26" i="1"/>
  <c r="L27" i="1"/>
  <c r="L22" i="1"/>
  <c r="N43" i="1" l="1"/>
  <c r="M32" i="1"/>
  <c r="M35" i="1"/>
  <c r="M34" i="1"/>
  <c r="N23" i="1" l="1"/>
  <c r="N28" i="1"/>
  <c r="J22" i="1"/>
  <c r="M22" i="1" s="1"/>
  <c r="J24" i="1"/>
  <c r="M24" i="1" s="1"/>
  <c r="J28" i="1"/>
  <c r="M28" i="1" s="1"/>
  <c r="J26" i="1"/>
  <c r="M26" i="1" s="1"/>
  <c r="J23" i="1"/>
  <c r="M23" i="1" s="1"/>
  <c r="J27" i="1"/>
  <c r="M27" i="1" s="1"/>
  <c r="N38" i="1" l="1"/>
  <c r="N40" i="1" s="1"/>
  <c r="N41" i="1" l="1"/>
  <c r="N42" i="1" s="1"/>
</calcChain>
</file>

<file path=xl/sharedStrings.xml><?xml version="1.0" encoding="utf-8"?>
<sst xmlns="http://schemas.openxmlformats.org/spreadsheetml/2006/main" count="109" uniqueCount="91">
  <si>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</si>
  <si>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</si>
  <si>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</si>
  <si>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</si>
  <si>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</si>
  <si>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</si>
  <si>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</si>
  <si>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</si>
  <si>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</si>
  <si>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</si>
  <si>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</si>
  <si>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</si>
  <si>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</si>
  <si>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</si>
  <si>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</si>
  <si>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</si>
  <si>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</si>
  <si>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</si>
  <si>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</si>
  <si>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</si>
  <si>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</si>
  <si>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</si>
  <si>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</si>
  <si>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</si>
  <si>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</si>
  <si>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</si>
  <si>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</si>
  <si>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</si>
  <si>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</si>
  <si>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</si>
  <si>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</si>
  <si>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</si>
  <si>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</si>
  <si>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</si>
  <si>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</si>
  <si>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</si>
  <si>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</si>
  <si>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</si>
  <si>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</si>
  <si>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</si>
  <si>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</si>
  <si>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</si>
  <si>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</si>
  <si>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</si>
  <si>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</si>
  <si>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</si>
  <si>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</si>
  <si>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</si>
  <si>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</si>
  <si>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</si>
  <si>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</si>
  <si>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</si>
  <si>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</si>
  <si>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</si>
  <si>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</si>
  <si>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</si>
  <si>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</si>
  <si>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</si>
  <si>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</si>
  <si>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WIRED BASIC</t>
  </si>
  <si>
    <t>WIRED PLUS</t>
  </si>
  <si>
    <t>WIRED ENHANCED</t>
  </si>
  <si>
    <t>WIFI BASIC</t>
  </si>
  <si>
    <t>WIFI PLUS</t>
  </si>
  <si>
    <t>WIFI ENHANCED</t>
  </si>
  <si>
    <t>All prices are subject to applicable sales taxes. Additional Labour Charges may apply as required.</t>
  </si>
  <si>
    <t>WIRELESS SERVICES (SHOW RATES, UP TO 7 DAYS)</t>
  </si>
  <si>
    <t>WIRED SERVICES (SHOW RATES, UP TO 7 DAYS)</t>
  </si>
  <si>
    <t>Toronto Congress Centre | 650 Dixon Rd.</t>
  </si>
  <si>
    <t>Exhibitor Wireless Connect Basic (Max. 2 Devices allowed per Item Ordered, Non Transferable)</t>
  </si>
  <si>
    <t>Exhibitor Wireless Connect Plus (Max. 2 Devices allowed per Item Ordered, Non Transferable)</t>
  </si>
  <si>
    <t>Exhibitor Wireless Connect Enhanced (Max. 2 Devices allowed per Item Ordered, Non Transferable)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</si>
  <si>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</si>
  <si>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</si>
  <si>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</si>
  <si>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Once this form is received, an order will be created and sent via DocuSign for a digital signature.
An Encore representative will reach out to you by phone to process the payment safely and securely.</t>
  </si>
  <si>
    <t>SERVICES (BY NO. OF DEVICES NEEDING INTERNET ACCESS)</t>
  </si>
  <si>
    <t>Attendees may browse occasionally during and between sessions. </t>
  </si>
  <si>
    <t>Usage is not integral to the attendee's event experience.</t>
  </si>
  <si>
    <t>Checking email is for basic read/send only.</t>
  </si>
  <si>
    <t>WIRED ROUTER</t>
  </si>
  <si>
    <t>WIFI POS</t>
  </si>
  <si>
    <t>OTHER SPECIALITY SERVICES (SHOW RATE, UP TO 7 DAYS)</t>
  </si>
  <si>
    <t>ROUTERS ARE NOT PERMITTED WITH ANY OF THE ABOVE PACKAGES, SEE WIRED ROUTER PACKAGE BELOW.</t>
  </si>
  <si>
    <t>FOR UNDERCARPET CABLE PRE-INSTALLATION, PLEASE CALL FOR QUOTE. A FLOOR PLAN IS REQUIRED.</t>
  </si>
  <si>
    <t>Private Static IP Reservation - per IP Address Reservation</t>
  </si>
  <si>
    <t>Public Static IP Request - per Public IP Address</t>
  </si>
  <si>
    <t>VOIP Phone Line (EXCLUDES HANDSET)</t>
  </si>
  <si>
    <t>POS Terminal WI-FI Connection</t>
  </si>
  <si>
    <t>Total</t>
  </si>
  <si>
    <t>Router Registration - Wired Enhanced w/Private DHCP IP Reservation (Router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</si>
</sst>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1D1645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9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49" fontId="7" fillId="0" borderId="0" xfId="0" applyNumberFormat="1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7" fillId="3" borderId="25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164" fontId="7" fillId="0" borderId="5" xfId="0" applyNumberFormat="1" applyFont="1" applyBorder="1" applyAlignment="1" applyProtection="1">
      <alignment horizontal="center" vertical="top"/>
    </xf>
    <xf numFmtId="3" fontId="7" fillId="0" borderId="5" xfId="0" applyNumberFormat="1" applyFont="1" applyBorder="1" applyAlignment="1" applyProtection="1">
      <alignment horizontal="center" vertical="top"/>
    </xf>
    <xf numFmtId="164" fontId="6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164" fontId="8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67" fontId="8" fillId="0" borderId="5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vertical="center"/>
    </xf>
    <xf numFmtId="0" fontId="17" fillId="3" borderId="27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horizontal="center" vertical="top"/>
    </xf>
    <xf numFmtId="164" fontId="8" fillId="0" borderId="5" xfId="0" applyNumberFormat="1" applyFont="1" applyBorder="1" applyAlignment="1" applyProtection="1">
      <alignment horizontal="center" vertical="top"/>
    </xf>
    <xf numFmtId="3" fontId="5" fillId="0" borderId="5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horizontal="center" vertical="top"/>
    </xf>
    <xf numFmtId="165" fontId="5" fillId="0" borderId="0" xfId="1" applyNumberFormat="1" applyFont="1" applyBorder="1" applyAlignment="1" applyProtection="1">
      <alignment horizontal="center"/>
    </xf>
    <xf numFmtId="0" fontId="8" fillId="0" borderId="8" xfId="0" applyFont="1" applyBorder="1" applyProtection="1"/>
    <xf numFmtId="1" fontId="7" fillId="0" borderId="5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8" fillId="0" borderId="0" xfId="0" applyFont="1" applyBorder="1" applyProtection="1"/>
    <xf numFmtId="3" fontId="5" fillId="0" borderId="5" xfId="0" applyNumberFormat="1" applyFont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1" xfId="0" applyFont="1" applyBorder="1" applyProtection="1"/>
    <xf numFmtId="0" fontId="8" fillId="0" borderId="4" xfId="0" applyFont="1" applyBorder="1" applyProtection="1"/>
    <xf numFmtId="0" fontId="8" fillId="0" borderId="12" xfId="0" applyFont="1" applyBorder="1" applyProtection="1"/>
    <xf numFmtId="164" fontId="5" fillId="0" borderId="13" xfId="0" applyNumberFormat="1" applyFont="1" applyBorder="1" applyAlignment="1" applyProtection="1">
      <alignment horizontal="center"/>
    </xf>
    <xf numFmtId="3" fontId="5" fillId="0" borderId="13" xfId="0" applyNumberFormat="1" applyFont="1" applyBorder="1" applyAlignment="1" applyProtection="1">
      <alignment horizontal="center"/>
    </xf>
    <xf numFmtId="167" fontId="8" fillId="0" borderId="13" xfId="0" applyNumberFormat="1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Protection="1"/>
    <xf numFmtId="164" fontId="5" fillId="0" borderId="0" xfId="0" applyNumberFormat="1" applyFont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16" fontId="5" fillId="0" borderId="0" xfId="0" applyNumberFormat="1" applyFont="1" applyProtection="1"/>
    <xf numFmtId="0" fontId="10" fillId="0" borderId="0" xfId="0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4" borderId="0" xfId="0" applyFont="1" applyFill="1" applyBorder="1" applyAlignment="1" applyProtection="1">
      <alignment vertical="center"/>
    </xf>
    <xf numFmtId="0" fontId="21" fillId="0" borderId="0" xfId="0" applyFont="1" applyAlignment="1">
      <alignment horizontal="left" vertical="center" wrapText="1" indent="1"/>
    </xf>
    <xf numFmtId="0" fontId="11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4" xfId="0" applyFont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20" fontId="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0" fontId="7" fillId="0" borderId="18" xfId="0" applyNumberFormat="1" applyFont="1" applyFill="1" applyBorder="1" applyAlignment="1" applyProtection="1">
      <alignment horizontal="right"/>
      <protection locked="0"/>
    </xf>
    <xf numFmtId="0" fontId="20" fillId="0" borderId="26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horizontal="left"/>
    </xf>
    <xf numFmtId="0" fontId="20" fillId="0" borderId="26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horizontal="left"/>
    </xf>
    <xf numFmtId="164" fontId="6" fillId="0" borderId="30" xfId="0" applyNumberFormat="1" applyFont="1" applyBorder="1" applyAlignment="1" applyProtection="1">
      <alignment horizontal="center" vertical="top"/>
    </xf>
    <xf numFmtId="167" fontId="8" fillId="0" borderId="30" xfId="0" applyNumberFormat="1" applyFont="1" applyBorder="1" applyProtection="1"/>
    <xf numFmtId="0" fontId="16" fillId="0" borderId="0" xfId="0" applyFont="1" applyBorder="1" applyProtection="1"/>
    <xf numFmtId="0" fontId="20" fillId="0" borderId="31" xfId="0" applyFont="1" applyBorder="1" applyAlignment="1" applyProtection="1">
      <alignment horizontal="left"/>
    </xf>
    <xf numFmtId="0" fontId="20" fillId="0" borderId="31" xfId="0" applyFont="1" applyBorder="1" applyAlignment="1" applyProtection="1">
      <alignment horizontal="left"/>
    </xf>
    <xf numFmtId="164" fontId="8" fillId="0" borderId="13" xfId="0" applyNumberFormat="1" applyFont="1" applyBorder="1" applyAlignment="1" applyProtection="1">
      <alignment horizontal="center"/>
    </xf>
    <xf numFmtId="167" fontId="8" fillId="0" borderId="32" xfId="0" applyNumberFormat="1" applyFont="1" applyBorder="1" applyProtection="1"/>
    <xf numFmtId="167" fontId="13" fillId="0" borderId="33" xfId="0" applyNumberFormat="1" applyFont="1" applyBorder="1" applyProtection="1"/>
    <xf numFmtId="167" fontId="13" fillId="0" borderId="34" xfId="0" applyNumberFormat="1" applyFont="1" applyBorder="1" applyProtection="1"/>
    <xf numFmtId="167" fontId="14" fillId="0" borderId="35" xfId="0" applyNumberFormat="1" applyFont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0</xdr:row>
      <xdr:rowOff>133350</xdr:rowOff>
    </xdr:from>
    <xdr:to>
      <xdr:col>13</xdr:col>
      <xdr:colOff>816041</xdr:colOff>
      <xdr:row>0</xdr:row>
      <xdr:rowOff>718895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220075" y="133350"/>
          <a:ext cx="1901891" cy="58554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</a:t>
          </a:r>
          <a:br>
            <a:rPr lang="en-US" sz="1050">
              <a:solidFill>
                <a:schemeClr val="bg1"/>
              </a:solidFill>
            </a:rPr>
          </a:br>
          <a:r>
            <a:rPr lang="en-US" sz="1050">
              <a:solidFill>
                <a:schemeClr val="bg1"/>
              </a:solidFill>
            </a:rPr>
            <a:t>Diana Dimanno</a:t>
          </a:r>
        </a:p>
        <a:p>
          <a:pPr algn="r"/>
          <a:r>
            <a:rPr lang="en-US" sz="1050">
              <a:solidFill>
                <a:schemeClr val="bg1"/>
              </a:solidFill>
            </a:rPr>
            <a:t>TCC@encoreglobal.com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133350</xdr:colOff>
      <xdr:row>43</xdr:row>
      <xdr:rowOff>9524</xdr:rowOff>
    </xdr:from>
    <xdr:to>
      <xdr:col>2</xdr:col>
      <xdr:colOff>1133475</xdr:colOff>
      <xdr:row>56</xdr:row>
      <xdr:rowOff>200024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02109C-808E-5249-B4DE-D3D9BF9E0C6E}"/>
            </a:ext>
          </a:extLst>
        </xdr:cNvPr>
        <xdr:cNvSpPr txBox="1"/>
      </xdr:nvSpPr>
      <xdr:spPr>
        <a:xfrm>
          <a:off x="133350" y="8715374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(approx. 5mbps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1238250</xdr:colOff>
      <xdr:row>43</xdr:row>
      <xdr:rowOff>9524</xdr:rowOff>
    </xdr:from>
    <xdr:to>
      <xdr:col>8</xdr:col>
      <xdr:colOff>38100</xdr:colOff>
      <xdr:row>56</xdr:row>
      <xdr:rowOff>200024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54D7699-FA30-4B0A-AC7E-97D8814C2107}"/>
            </a:ext>
          </a:extLst>
        </xdr:cNvPr>
        <xdr:cNvSpPr txBox="1"/>
      </xdr:nvSpPr>
      <xdr:spPr>
        <a:xfrm>
          <a:off x="3438525" y="8715374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(approx. 7mbps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152399</xdr:colOff>
      <xdr:row>43</xdr:row>
      <xdr:rowOff>1</xdr:rowOff>
    </xdr:from>
    <xdr:to>
      <xdr:col>13</xdr:col>
      <xdr:colOff>647699</xdr:colOff>
      <xdr:row>56</xdr:row>
      <xdr:rowOff>190500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890D95C-96AF-4F2A-AA1E-97AA7219DAFC}"/>
            </a:ext>
          </a:extLst>
        </xdr:cNvPr>
        <xdr:cNvSpPr txBox="1"/>
      </xdr:nvSpPr>
      <xdr:spPr>
        <a:xfrm>
          <a:off x="6753224" y="8705851"/>
          <a:ext cx="3200400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(approx. 10mbps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93"/>
  <sheetViews>
    <sheetView showGridLines="0" tabSelected="1" view="pageBreakPreview" zoomScaleNormal="100" zoomScaleSheetLayoutView="100" workbookViewId="0">
      <selection activeCell="B2" sqref="B2:D2"/>
    </sheetView>
  </sheetViews>
  <sheetFormatPr defaultColWidth="8.7109375" defaultRowHeight="15" x14ac:dyDescent="0.25"/>
  <cols>
    <col min="1" max="1" width="15.5703125" style="14" customWidth="1"/>
    <col min="2" max="2" width="17.42578125" style="14" bestFit="1" customWidth="1"/>
    <col min="3" max="3" width="20.42578125" style="14" customWidth="1"/>
    <col min="4" max="4" width="15.7109375" style="14" customWidth="1"/>
    <col min="5" max="5" width="5.28515625" style="14" customWidth="1"/>
    <col min="6" max="6" width="2.28515625" style="14" customWidth="1"/>
    <col min="7" max="7" width="22.28515625" style="14" customWidth="1"/>
    <col min="8" max="8" width="1.140625" style="14" hidden="1" customWidth="1"/>
    <col min="9" max="9" width="24.28515625" style="14" customWidth="1"/>
    <col min="10" max="10" width="14" style="14" hidden="1" customWidth="1"/>
    <col min="11" max="11" width="16.28515625" style="14" customWidth="1"/>
    <col min="12" max="12" width="6.85546875" style="14" hidden="1" customWidth="1"/>
    <col min="13" max="13" width="12.28515625" style="14" hidden="1" customWidth="1"/>
    <col min="14" max="14" width="12.7109375" style="14" customWidth="1"/>
    <col min="15" max="15" width="22.42578125" style="14" hidden="1" customWidth="1"/>
    <col min="16" max="16" width="10.85546875" style="14" hidden="1" customWidth="1"/>
    <col min="17" max="17" width="17.42578125" style="13" hidden="1" customWidth="1"/>
    <col min="18" max="18" width="11.28515625" style="13" hidden="1" customWidth="1"/>
    <col min="19" max="19" width="10.7109375" style="14" hidden="1" customWidth="1"/>
    <col min="20" max="20" width="8.7109375" style="14" customWidth="1"/>
    <col min="21" max="16384" width="8.7109375" style="14"/>
  </cols>
  <sheetData>
    <row r="1" spans="1:16" ht="67.900000000000006" customHeight="1" thickBot="1" x14ac:dyDescent="0.3">
      <c r="A1" s="9"/>
      <c r="B1" s="9"/>
      <c r="C1" s="10">
        <v>100</v>
      </c>
      <c r="D1" s="6" t="s">
        <v>19</v>
      </c>
      <c r="E1" s="11"/>
      <c r="F1" s="6">
        <v>1</v>
      </c>
      <c r="G1" s="138"/>
      <c r="H1" s="138"/>
      <c r="I1" s="138"/>
      <c r="J1" s="138"/>
      <c r="K1" s="139"/>
      <c r="L1" s="139"/>
      <c r="M1" s="139"/>
      <c r="N1" s="140"/>
      <c r="O1" s="12"/>
      <c r="P1" s="12"/>
    </row>
    <row r="2" spans="1:16" ht="15" customHeight="1" thickBot="1" x14ac:dyDescent="0.3">
      <c r="A2" s="15" t="s">
        <v>0</v>
      </c>
      <c r="B2" s="113"/>
      <c r="C2" s="114"/>
      <c r="D2" s="115"/>
      <c r="E2" s="16"/>
      <c r="F2" s="17"/>
      <c r="G2" s="15" t="s">
        <v>7</v>
      </c>
      <c r="H2" s="18"/>
      <c r="I2" s="113"/>
      <c r="J2" s="119"/>
      <c r="K2" s="119"/>
      <c r="L2" s="119"/>
      <c r="M2" s="119"/>
      <c r="N2" s="120"/>
      <c r="O2" s="19"/>
      <c r="P2" s="19"/>
    </row>
    <row r="3" spans="1:16" ht="15" customHeight="1" thickBot="1" x14ac:dyDescent="0.3">
      <c r="A3" s="15" t="s">
        <v>1</v>
      </c>
      <c r="B3" s="113"/>
      <c r="C3" s="114"/>
      <c r="D3" s="115"/>
      <c r="E3" s="16"/>
      <c r="F3" s="17"/>
      <c r="G3" s="15" t="s">
        <v>45</v>
      </c>
      <c r="H3" s="18"/>
      <c r="I3" s="121" t="s">
        <v>68</v>
      </c>
      <c r="J3" s="122"/>
      <c r="K3" s="122"/>
      <c r="L3" s="122"/>
      <c r="M3" s="122"/>
      <c r="N3" s="123"/>
      <c r="O3" s="19"/>
      <c r="P3" s="19"/>
    </row>
    <row r="4" spans="1:16" ht="15" customHeight="1" thickBot="1" x14ac:dyDescent="0.3">
      <c r="A4" s="15" t="s">
        <v>2</v>
      </c>
      <c r="B4" s="116"/>
      <c r="C4" s="117"/>
      <c r="D4" s="118"/>
      <c r="E4" s="16"/>
      <c r="F4" s="17"/>
      <c r="G4" s="15" t="s">
        <v>8</v>
      </c>
      <c r="H4" s="18"/>
      <c r="I4" s="113"/>
      <c r="J4" s="119"/>
      <c r="K4" s="124"/>
      <c r="L4" s="124"/>
      <c r="M4" s="124"/>
      <c r="N4" s="125"/>
      <c r="O4" s="19"/>
      <c r="P4" s="19"/>
    </row>
    <row r="5" spans="1:16" ht="15" customHeight="1" thickBot="1" x14ac:dyDescent="0.3">
      <c r="A5" s="15" t="s">
        <v>3</v>
      </c>
      <c r="B5" s="1"/>
      <c r="C5" s="20"/>
      <c r="D5" s="16"/>
      <c r="E5" s="16"/>
      <c r="F5" s="20"/>
      <c r="G5" s="15" t="s">
        <v>10</v>
      </c>
      <c r="H5" s="18"/>
      <c r="I5" s="2"/>
      <c r="K5" s="15" t="s">
        <v>11</v>
      </c>
      <c r="L5" s="145"/>
      <c r="M5" s="146"/>
      <c r="N5" s="147"/>
      <c r="O5" s="21"/>
      <c r="P5" s="21"/>
    </row>
    <row r="6" spans="1:16" ht="15" customHeight="1" thickBot="1" x14ac:dyDescent="0.3">
      <c r="A6" s="15" t="s">
        <v>56</v>
      </c>
      <c r="B6" s="1"/>
      <c r="C6" s="22"/>
      <c r="D6" s="16"/>
      <c r="E6" s="16"/>
      <c r="F6" s="20"/>
      <c r="G6" s="15" t="s">
        <v>12</v>
      </c>
      <c r="H6" s="18"/>
      <c r="I6" s="2"/>
      <c r="K6" s="15" t="s">
        <v>11</v>
      </c>
      <c r="L6" s="148"/>
      <c r="M6" s="146"/>
      <c r="N6" s="147"/>
      <c r="O6" s="21"/>
      <c r="P6" s="21"/>
    </row>
    <row r="7" spans="1:16" ht="15" customHeight="1" thickBot="1" x14ac:dyDescent="0.3">
      <c r="A7" s="15" t="s">
        <v>4</v>
      </c>
      <c r="B7" s="113"/>
      <c r="C7" s="119"/>
      <c r="D7" s="120"/>
      <c r="E7" s="23"/>
      <c r="F7" s="20"/>
      <c r="G7" s="15" t="s">
        <v>13</v>
      </c>
      <c r="H7" s="18"/>
      <c r="I7" s="3"/>
      <c r="K7" s="15" t="s">
        <v>11</v>
      </c>
      <c r="L7" s="148"/>
      <c r="M7" s="146"/>
      <c r="N7" s="147"/>
      <c r="O7" s="21"/>
      <c r="P7" s="21"/>
    </row>
    <row r="8" spans="1:16" ht="15" customHeight="1" thickBot="1" x14ac:dyDescent="0.3">
      <c r="A8" s="15" t="s">
        <v>5</v>
      </c>
      <c r="B8" s="113"/>
      <c r="C8" s="114"/>
      <c r="D8" s="115"/>
      <c r="E8" s="16"/>
      <c r="F8" s="20"/>
      <c r="G8" s="24"/>
      <c r="H8" s="20"/>
      <c r="I8" s="20"/>
      <c r="J8" s="20"/>
      <c r="K8" s="20"/>
      <c r="L8" s="20"/>
      <c r="M8" s="20"/>
      <c r="N8" s="25"/>
      <c r="O8" s="21"/>
      <c r="P8" s="21"/>
    </row>
    <row r="9" spans="1:16" ht="15" customHeight="1" thickBot="1" x14ac:dyDescent="0.3">
      <c r="A9" s="15" t="s">
        <v>6</v>
      </c>
      <c r="B9" s="113"/>
      <c r="C9" s="119"/>
      <c r="D9" s="120"/>
      <c r="E9" s="23"/>
      <c r="F9" s="20"/>
      <c r="G9" s="15" t="s">
        <v>14</v>
      </c>
      <c r="H9" s="18"/>
      <c r="I9" s="113"/>
      <c r="J9" s="119"/>
      <c r="K9" s="119"/>
      <c r="L9" s="119"/>
      <c r="M9" s="119"/>
      <c r="N9" s="120"/>
      <c r="O9" s="19"/>
      <c r="P9" s="19"/>
    </row>
    <row r="10" spans="1:16" ht="15" customHeight="1" x14ac:dyDescent="0.25">
      <c r="A10" s="15" t="s">
        <v>9</v>
      </c>
      <c r="B10" s="7"/>
      <c r="C10" s="15" t="s">
        <v>37</v>
      </c>
      <c r="D10" s="8"/>
      <c r="E10" s="16"/>
      <c r="F10" s="20"/>
      <c r="G10" s="15" t="s">
        <v>38</v>
      </c>
      <c r="H10" s="18"/>
      <c r="I10" s="130"/>
      <c r="J10" s="131"/>
      <c r="K10" s="131"/>
      <c r="L10" s="131"/>
      <c r="M10" s="131"/>
      <c r="N10" s="132"/>
      <c r="O10" s="26"/>
      <c r="P10" s="26"/>
    </row>
    <row r="11" spans="1:16" ht="1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5" customHeight="1" x14ac:dyDescent="0.25">
      <c r="A13" s="141" t="s">
        <v>39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6" ht="15" customHeight="1" x14ac:dyDescent="0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</row>
    <row r="15" spans="1:16" ht="15" customHeight="1" x14ac:dyDescent="0.25">
      <c r="A15" s="126" t="s">
        <v>65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6" ht="15" customHeight="1" x14ac:dyDescent="0.25">
      <c r="A16" s="126" t="s">
        <v>40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</row>
    <row r="17" spans="1:19" ht="15" customHeight="1" x14ac:dyDescent="0.25">
      <c r="A17" s="126" t="s">
        <v>41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9" ht="15" customHeight="1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</row>
    <row r="19" spans="1:19" ht="15" customHeight="1" thickBo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9" x14ac:dyDescent="0.25">
      <c r="A20" s="28" t="s">
        <v>15</v>
      </c>
      <c r="B20" s="29" t="s">
        <v>36</v>
      </c>
      <c r="C20" s="135" t="s">
        <v>76</v>
      </c>
      <c r="D20" s="136"/>
      <c r="E20" s="136"/>
      <c r="F20" s="136"/>
      <c r="G20" s="136"/>
      <c r="H20" s="136"/>
      <c r="I20" s="137"/>
      <c r="J20" s="30" t="s">
        <v>42</v>
      </c>
      <c r="K20" s="30" t="s">
        <v>57</v>
      </c>
      <c r="L20" s="31" t="s">
        <v>43</v>
      </c>
      <c r="M20" s="32" t="s">
        <v>46</v>
      </c>
      <c r="N20" s="33" t="s">
        <v>58</v>
      </c>
      <c r="P20" s="14" t="s">
        <v>55</v>
      </c>
      <c r="Q20" s="34" t="s">
        <v>53</v>
      </c>
      <c r="R20" s="35" t="s">
        <v>54</v>
      </c>
    </row>
    <row r="21" spans="1:19" s="43" customFormat="1" ht="15.6" customHeight="1" thickBot="1" x14ac:dyDescent="0.25">
      <c r="A21" s="36" t="s">
        <v>66</v>
      </c>
      <c r="B21" s="37"/>
      <c r="C21" s="38"/>
      <c r="D21" s="38"/>
      <c r="E21" s="38"/>
      <c r="F21" s="38"/>
      <c r="G21" s="38"/>
      <c r="H21" s="38"/>
      <c r="I21" s="39"/>
      <c r="J21" s="40"/>
      <c r="K21" s="41"/>
      <c r="L21" s="41"/>
      <c r="M21" s="42"/>
      <c r="N21" s="153"/>
      <c r="P21" s="43" t="s">
        <v>52</v>
      </c>
      <c r="Q21" s="34"/>
      <c r="R21" s="35"/>
    </row>
    <row r="22" spans="1:19" ht="14.25" customHeight="1" x14ac:dyDescent="0.25">
      <c r="A22" s="4"/>
      <c r="B22" s="44" t="s">
        <v>62</v>
      </c>
      <c r="C22" s="45" t="s">
        <v>69</v>
      </c>
      <c r="D22" s="46"/>
      <c r="E22" s="46"/>
      <c r="F22" s="46"/>
      <c r="G22" s="46"/>
      <c r="H22" s="46"/>
      <c r="I22" s="47"/>
      <c r="J22" s="48">
        <f>292.05*$F$1</f>
        <v>292.05</v>
      </c>
      <c r="K22" s="49">
        <v>250</v>
      </c>
      <c r="L22" s="50">
        <f>1*$F$1</f>
        <v>1</v>
      </c>
      <c r="M22" s="51">
        <f t="shared" ref="M22:M28" si="0">A22*J22*L22</f>
        <v>0</v>
      </c>
      <c r="N22" s="154" t="str">
        <f>+IF(A22="","",+A22*K22)</f>
        <v/>
      </c>
      <c r="P22" s="43" t="s">
        <v>52</v>
      </c>
      <c r="Q22" s="34">
        <v>76.400000000000006</v>
      </c>
      <c r="R22" s="35">
        <v>0.8</v>
      </c>
      <c r="S22" s="52"/>
    </row>
    <row r="23" spans="1:19" ht="14.25" customHeight="1" x14ac:dyDescent="0.25">
      <c r="A23" s="4"/>
      <c r="B23" s="53" t="s">
        <v>63</v>
      </c>
      <c r="C23" s="45" t="s">
        <v>70</v>
      </c>
      <c r="D23" s="54"/>
      <c r="E23" s="54"/>
      <c r="F23" s="54"/>
      <c r="G23" s="54"/>
      <c r="H23" s="54"/>
      <c r="I23" s="47"/>
      <c r="J23" s="48">
        <f>340*$F$1</f>
        <v>340</v>
      </c>
      <c r="K23" s="49">
        <v>350</v>
      </c>
      <c r="L23" s="50">
        <f t="shared" ref="L23:L28" si="1">1*$F$1</f>
        <v>1</v>
      </c>
      <c r="M23" s="51">
        <f t="shared" si="0"/>
        <v>0</v>
      </c>
      <c r="N23" s="154" t="str">
        <f>+IF(A23="","",+A23*K23)</f>
        <v/>
      </c>
      <c r="P23" s="43" t="s">
        <v>52</v>
      </c>
      <c r="Q23" s="34">
        <v>76.400000000000006</v>
      </c>
      <c r="R23" s="35">
        <v>0.8</v>
      </c>
      <c r="S23" s="52"/>
    </row>
    <row r="24" spans="1:19" ht="14.25" customHeight="1" x14ac:dyDescent="0.25">
      <c r="A24" s="4"/>
      <c r="B24" s="53" t="s">
        <v>64</v>
      </c>
      <c r="C24" s="155" t="s">
        <v>71</v>
      </c>
      <c r="D24" s="54"/>
      <c r="E24" s="54"/>
      <c r="F24" s="54"/>
      <c r="G24" s="54"/>
      <c r="H24" s="54"/>
      <c r="I24" s="47"/>
      <c r="J24" s="48">
        <f>438.64*$F$1</f>
        <v>438.64</v>
      </c>
      <c r="K24" s="49">
        <v>1200</v>
      </c>
      <c r="L24" s="50">
        <f t="shared" si="1"/>
        <v>1</v>
      </c>
      <c r="M24" s="51">
        <f t="shared" si="0"/>
        <v>0</v>
      </c>
      <c r="N24" s="154" t="str">
        <f t="shared" ref="N24:N37" si="2">+IF(A24="","",+A24*K24)</f>
        <v/>
      </c>
      <c r="P24" s="43" t="s">
        <v>52</v>
      </c>
      <c r="Q24" s="34">
        <v>76.400000000000006</v>
      </c>
      <c r="R24" s="35">
        <v>0.8</v>
      </c>
      <c r="S24" s="52"/>
    </row>
    <row r="25" spans="1:19" ht="15.6" customHeight="1" thickBot="1" x14ac:dyDescent="0.3">
      <c r="A25" s="55" t="s">
        <v>67</v>
      </c>
      <c r="B25" s="56"/>
      <c r="C25" s="38"/>
      <c r="D25" s="38"/>
      <c r="E25" s="38"/>
      <c r="F25" s="38"/>
      <c r="G25" s="38"/>
      <c r="H25" s="38"/>
      <c r="I25" s="39"/>
      <c r="J25" s="57"/>
      <c r="K25" s="58"/>
      <c r="L25" s="59"/>
      <c r="M25" s="51"/>
      <c r="N25" s="154"/>
      <c r="O25" s="34"/>
      <c r="P25" s="34"/>
      <c r="Q25" s="34"/>
      <c r="R25" s="35"/>
      <c r="S25" s="52"/>
    </row>
    <row r="26" spans="1:19" ht="14.25" customHeight="1" x14ac:dyDescent="0.25">
      <c r="A26" s="4"/>
      <c r="B26" s="53" t="s">
        <v>59</v>
      </c>
      <c r="C26" s="45" t="s">
        <v>72</v>
      </c>
      <c r="D26" s="54"/>
      <c r="E26" s="54"/>
      <c r="F26" s="54"/>
      <c r="G26" s="54"/>
      <c r="H26" s="54"/>
      <c r="I26" s="47"/>
      <c r="J26" s="48">
        <f>486.82*$F$1</f>
        <v>486.82</v>
      </c>
      <c r="K26" s="49">
        <v>300</v>
      </c>
      <c r="L26" s="50">
        <f t="shared" si="1"/>
        <v>1</v>
      </c>
      <c r="M26" s="51">
        <f t="shared" si="0"/>
        <v>0</v>
      </c>
      <c r="N26" s="154" t="str">
        <f t="shared" si="2"/>
        <v/>
      </c>
      <c r="O26" s="34"/>
      <c r="P26" s="43" t="s">
        <v>52</v>
      </c>
      <c r="Q26" s="34">
        <v>143.25</v>
      </c>
      <c r="R26" s="35">
        <v>1.5</v>
      </c>
      <c r="S26" s="60"/>
    </row>
    <row r="27" spans="1:19" ht="14.25" customHeight="1" x14ac:dyDescent="0.25">
      <c r="A27" s="4"/>
      <c r="B27" s="53" t="s">
        <v>60</v>
      </c>
      <c r="C27" s="45" t="s">
        <v>73</v>
      </c>
      <c r="D27" s="54"/>
      <c r="E27" s="54"/>
      <c r="F27" s="54"/>
      <c r="G27" s="54"/>
      <c r="H27" s="54"/>
      <c r="I27" s="47"/>
      <c r="J27" s="48">
        <f>622.6*$F$1</f>
        <v>622.6</v>
      </c>
      <c r="K27" s="49">
        <v>400</v>
      </c>
      <c r="L27" s="50">
        <f t="shared" si="1"/>
        <v>1</v>
      </c>
      <c r="M27" s="51">
        <f t="shared" si="0"/>
        <v>0</v>
      </c>
      <c r="N27" s="154" t="str">
        <f t="shared" si="2"/>
        <v/>
      </c>
      <c r="O27" s="34"/>
      <c r="P27" s="43" t="s">
        <v>52</v>
      </c>
      <c r="Q27" s="34">
        <v>143.25</v>
      </c>
      <c r="R27" s="35">
        <v>1.5</v>
      </c>
      <c r="S27" s="60"/>
    </row>
    <row r="28" spans="1:19" ht="14.25" customHeight="1" x14ac:dyDescent="0.25">
      <c r="A28" s="4"/>
      <c r="B28" s="53" t="s">
        <v>61</v>
      </c>
      <c r="C28" s="155" t="s">
        <v>74</v>
      </c>
      <c r="D28" s="46"/>
      <c r="E28" s="46"/>
      <c r="F28" s="46"/>
      <c r="G28" s="46"/>
      <c r="H28" s="46"/>
      <c r="I28" s="47"/>
      <c r="J28" s="48">
        <f>681.6*$F$1</f>
        <v>681.6</v>
      </c>
      <c r="K28" s="49">
        <v>1500</v>
      </c>
      <c r="L28" s="50">
        <f t="shared" si="1"/>
        <v>1</v>
      </c>
      <c r="M28" s="51">
        <f t="shared" si="0"/>
        <v>0</v>
      </c>
      <c r="N28" s="154" t="str">
        <f t="shared" si="2"/>
        <v/>
      </c>
      <c r="O28" s="34"/>
      <c r="P28" s="43" t="s">
        <v>52</v>
      </c>
      <c r="Q28" s="34">
        <v>143.25</v>
      </c>
      <c r="R28" s="35">
        <v>1.5</v>
      </c>
      <c r="S28" s="60"/>
    </row>
    <row r="29" spans="1:19" ht="14.25" customHeight="1" x14ac:dyDescent="0.25">
      <c r="A29" s="149" t="s">
        <v>83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6"/>
      <c r="O29" s="34"/>
      <c r="P29" s="43"/>
      <c r="Q29" s="34"/>
      <c r="R29" s="35"/>
      <c r="S29" s="60"/>
    </row>
    <row r="30" spans="1:19" ht="14.25" customHeight="1" x14ac:dyDescent="0.25">
      <c r="A30" s="151" t="s">
        <v>84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7"/>
      <c r="O30" s="34"/>
      <c r="P30" s="34"/>
      <c r="Q30" s="34"/>
      <c r="R30" s="35"/>
      <c r="S30" s="60"/>
    </row>
    <row r="31" spans="1:19" s="43" customFormat="1" ht="15.6" customHeight="1" thickBot="1" x14ac:dyDescent="0.3">
      <c r="A31" s="55" t="s">
        <v>82</v>
      </c>
      <c r="B31" s="56"/>
      <c r="C31" s="38"/>
      <c r="D31" s="38"/>
      <c r="E31" s="38"/>
      <c r="F31" s="38"/>
      <c r="G31" s="38"/>
      <c r="H31" s="38"/>
      <c r="I31" s="39"/>
      <c r="J31" s="57"/>
      <c r="K31" s="58"/>
      <c r="L31" s="59"/>
      <c r="M31" s="51"/>
      <c r="N31" s="154"/>
      <c r="O31" s="34"/>
      <c r="P31" s="34"/>
      <c r="Q31" s="34"/>
      <c r="R31" s="35"/>
      <c r="S31" s="60"/>
    </row>
    <row r="32" spans="1:19" ht="14.25" customHeight="1" x14ac:dyDescent="0.25">
      <c r="A32" s="4"/>
      <c r="B32" s="53" t="s">
        <v>80</v>
      </c>
      <c r="C32" s="45" t="s">
        <v>90</v>
      </c>
      <c r="D32" s="46"/>
      <c r="E32" s="46"/>
      <c r="F32" s="46"/>
      <c r="G32" s="46"/>
      <c r="H32" s="46"/>
      <c r="I32" s="47"/>
      <c r="J32" s="48"/>
      <c r="K32" s="49">
        <v>1618.75</v>
      </c>
      <c r="L32" s="50">
        <v>1</v>
      </c>
      <c r="M32" s="51">
        <f>A32*J32*L32</f>
        <v>0</v>
      </c>
      <c r="N32" s="154" t="str">
        <f>+IF(A32="","",+A32*K32)</f>
        <v/>
      </c>
      <c r="O32" s="34"/>
      <c r="P32" s="43" t="s">
        <v>52</v>
      </c>
      <c r="Q32" s="34">
        <v>191</v>
      </c>
      <c r="R32" s="35">
        <v>2</v>
      </c>
      <c r="S32" s="60"/>
    </row>
    <row r="33" spans="1:23" ht="14.25" customHeight="1" x14ac:dyDescent="0.25">
      <c r="A33" s="4"/>
      <c r="B33" s="53">
        <v>29827</v>
      </c>
      <c r="C33" s="45" t="s">
        <v>85</v>
      </c>
      <c r="D33" s="46"/>
      <c r="E33" s="46"/>
      <c r="F33" s="46"/>
      <c r="G33" s="46"/>
      <c r="H33" s="46"/>
      <c r="I33" s="47"/>
      <c r="J33" s="48"/>
      <c r="K33" s="49">
        <v>220</v>
      </c>
      <c r="L33" s="50"/>
      <c r="M33" s="51"/>
      <c r="N33" s="154" t="str">
        <f>+IF(A33="","",+A33*K33)</f>
        <v/>
      </c>
      <c r="O33" s="34"/>
      <c r="P33" s="43" t="s">
        <v>52</v>
      </c>
      <c r="Q33" s="34">
        <v>76.400000000000006</v>
      </c>
      <c r="R33" s="35">
        <v>0.8</v>
      </c>
      <c r="S33" s="60"/>
    </row>
    <row r="34" spans="1:23" ht="14.25" customHeight="1" x14ac:dyDescent="0.25">
      <c r="A34" s="4"/>
      <c r="B34" s="65">
        <v>26865</v>
      </c>
      <c r="C34" s="66" t="s">
        <v>86</v>
      </c>
      <c r="D34" s="67"/>
      <c r="E34" s="67"/>
      <c r="F34" s="67"/>
      <c r="G34" s="67"/>
      <c r="H34" s="67"/>
      <c r="I34" s="68"/>
      <c r="J34" s="53"/>
      <c r="K34" s="49">
        <v>220</v>
      </c>
      <c r="L34" s="50"/>
      <c r="M34" s="51">
        <f>A34*J34*L34</f>
        <v>0</v>
      </c>
      <c r="N34" s="154" t="str">
        <f>+IF(A34="","",+A34*K34)</f>
        <v/>
      </c>
      <c r="O34" s="34"/>
      <c r="P34" s="43" t="s">
        <v>52</v>
      </c>
      <c r="Q34" s="34">
        <v>76.400000000000006</v>
      </c>
      <c r="R34" s="35">
        <v>0.8</v>
      </c>
    </row>
    <row r="35" spans="1:23" ht="14.25" customHeight="1" x14ac:dyDescent="0.25">
      <c r="A35" s="5"/>
      <c r="B35" s="53">
        <v>65905</v>
      </c>
      <c r="C35" s="155" t="s">
        <v>87</v>
      </c>
      <c r="D35" s="54"/>
      <c r="E35" s="61"/>
      <c r="F35" s="46"/>
      <c r="G35" s="46"/>
      <c r="H35" s="46"/>
      <c r="I35" s="47"/>
      <c r="J35" s="48"/>
      <c r="K35" s="49">
        <v>286</v>
      </c>
      <c r="L35" s="62"/>
      <c r="M35" s="51">
        <f>A35*J35*L35</f>
        <v>0</v>
      </c>
      <c r="N35" s="154" t="str">
        <f t="shared" si="2"/>
        <v/>
      </c>
      <c r="O35" s="34"/>
      <c r="P35" s="43" t="s">
        <v>52</v>
      </c>
      <c r="Q35" s="34">
        <v>76.400000000000006</v>
      </c>
      <c r="R35" s="35">
        <v>0.8</v>
      </c>
      <c r="S35" s="60"/>
    </row>
    <row r="36" spans="1:23" ht="14.25" customHeight="1" x14ac:dyDescent="0.25">
      <c r="A36" s="5"/>
      <c r="B36" s="53" t="s">
        <v>81</v>
      </c>
      <c r="C36" s="45" t="s">
        <v>88</v>
      </c>
      <c r="D36" s="69"/>
      <c r="E36" s="46"/>
      <c r="F36" s="46"/>
      <c r="G36" s="46"/>
      <c r="H36" s="46"/>
      <c r="I36" s="47"/>
      <c r="J36" s="48"/>
      <c r="K36" s="49">
        <v>350</v>
      </c>
      <c r="L36" s="70"/>
      <c r="M36" s="51">
        <f>A36*J36*L36</f>
        <v>0</v>
      </c>
      <c r="N36" s="154" t="str">
        <f t="shared" si="2"/>
        <v/>
      </c>
      <c r="O36" s="34"/>
      <c r="P36" s="43" t="s">
        <v>52</v>
      </c>
      <c r="Q36" s="34">
        <v>76.400000000000006</v>
      </c>
      <c r="R36" s="35">
        <v>0.8</v>
      </c>
    </row>
    <row r="37" spans="1:23" ht="14.25" customHeight="1" thickBot="1" x14ac:dyDescent="0.3">
      <c r="A37" s="71"/>
      <c r="B37" s="72"/>
      <c r="C37" s="73"/>
      <c r="D37" s="74"/>
      <c r="E37" s="74"/>
      <c r="F37" s="74"/>
      <c r="G37" s="74"/>
      <c r="H37" s="74"/>
      <c r="I37" s="75"/>
      <c r="J37" s="158"/>
      <c r="K37" s="76"/>
      <c r="L37" s="77"/>
      <c r="M37" s="78">
        <f>A37*J37*L37</f>
        <v>0</v>
      </c>
      <c r="N37" s="159" t="str">
        <f t="shared" si="2"/>
        <v/>
      </c>
      <c r="O37" s="34"/>
      <c r="P37" s="34"/>
      <c r="Q37" s="63"/>
      <c r="R37" s="64"/>
    </row>
    <row r="38" spans="1:23" ht="15" customHeight="1" x14ac:dyDescent="0.25">
      <c r="A38" s="79"/>
      <c r="B38" s="80"/>
      <c r="C38" s="69"/>
      <c r="D38" s="69"/>
      <c r="E38" s="69"/>
      <c r="F38" s="69"/>
      <c r="G38" s="69"/>
      <c r="H38" s="69"/>
      <c r="I38" s="69"/>
      <c r="J38" s="81"/>
      <c r="K38" s="82" t="s">
        <v>89</v>
      </c>
      <c r="L38" s="82" t="s">
        <v>47</v>
      </c>
      <c r="M38" s="83"/>
      <c r="N38" s="160" t="str">
        <f>+IF(SUM(N22:N37)=0,"",SUM(N22:N37))</f>
        <v/>
      </c>
      <c r="O38" s="84"/>
      <c r="P38" s="84"/>
      <c r="Q38" s="63"/>
    </row>
    <row r="39" spans="1:23" ht="15" customHeight="1" x14ac:dyDescent="0.25">
      <c r="A39" s="133" t="s">
        <v>75</v>
      </c>
      <c r="B39" s="134"/>
      <c r="C39" s="134"/>
      <c r="D39" s="134"/>
      <c r="E39" s="134"/>
      <c r="F39" s="134"/>
      <c r="G39" s="134"/>
      <c r="H39" s="134"/>
      <c r="I39" s="134"/>
      <c r="J39" s="81"/>
      <c r="K39" s="82" t="s">
        <v>51</v>
      </c>
      <c r="L39" s="82" t="s">
        <v>51</v>
      </c>
      <c r="M39" s="83"/>
      <c r="N39" s="161">
        <f>(A22*IF(A22&gt;0, Q22, 0))+(A23*IF(A23&gt;0, Q23, 0))+(A24*IF(A24&gt;0, Q24, 0))+(A26*IF(A26&gt;0, Q26, 0))+(A27*IF(A27&gt;0, Q27, 0))+(A28*IF(A28&gt;0, Q28, 0))+(A32*IF(A32&gt;0, Q32, 0))+(A35*IF(A35&gt;0, Q35, 0))+(A34*IF(A34&gt;0, Q34, 0))+(A36*IF(A36&gt;0, Q36, 0))</f>
        <v>0</v>
      </c>
      <c r="O39" s="84"/>
      <c r="P39" s="84"/>
      <c r="Q39" s="63"/>
    </row>
    <row r="40" spans="1:23" ht="15" customHeight="1" x14ac:dyDescent="0.25">
      <c r="A40" s="134"/>
      <c r="B40" s="134"/>
      <c r="C40" s="134"/>
      <c r="D40" s="134"/>
      <c r="E40" s="134"/>
      <c r="F40" s="134"/>
      <c r="G40" s="134"/>
      <c r="H40" s="134"/>
      <c r="I40" s="134"/>
      <c r="J40" s="81"/>
      <c r="K40" s="82" t="s">
        <v>48</v>
      </c>
      <c r="L40" s="82" t="s">
        <v>48</v>
      </c>
      <c r="M40" s="83"/>
      <c r="N40" s="161">
        <f>SUM(N38:N39)*0.1</f>
        <v>0</v>
      </c>
      <c r="O40" s="84"/>
      <c r="P40" s="84"/>
      <c r="Q40" s="63"/>
      <c r="T40" s="18"/>
    </row>
    <row r="41" spans="1:23" ht="14.25" customHeight="1" x14ac:dyDescent="0.25">
      <c r="A41" s="134"/>
      <c r="B41" s="134"/>
      <c r="C41" s="134"/>
      <c r="D41" s="134"/>
      <c r="E41" s="134"/>
      <c r="F41" s="134"/>
      <c r="G41" s="134"/>
      <c r="H41" s="134"/>
      <c r="I41" s="134"/>
      <c r="J41" s="81"/>
      <c r="K41" s="82" t="s">
        <v>49</v>
      </c>
      <c r="L41" s="82" t="s">
        <v>49</v>
      </c>
      <c r="M41" s="83"/>
      <c r="N41" s="161">
        <f>SUM(N38:N40)*13%</f>
        <v>0</v>
      </c>
      <c r="O41" s="84"/>
      <c r="P41" s="84"/>
      <c r="Q41" s="63"/>
    </row>
    <row r="42" spans="1:23" ht="15" customHeight="1" thickBot="1" x14ac:dyDescent="0.3">
      <c r="A42" s="134"/>
      <c r="B42" s="134"/>
      <c r="C42" s="134"/>
      <c r="D42" s="134"/>
      <c r="E42" s="134"/>
      <c r="F42" s="134"/>
      <c r="G42" s="134"/>
      <c r="H42" s="134"/>
      <c r="I42" s="134"/>
      <c r="J42" s="81"/>
      <c r="K42" s="82" t="s">
        <v>50</v>
      </c>
      <c r="L42" s="82" t="s">
        <v>50</v>
      </c>
      <c r="M42" s="83"/>
      <c r="N42" s="162">
        <f>SUM(N38:N41)</f>
        <v>0</v>
      </c>
      <c r="O42" s="84"/>
      <c r="P42" s="84"/>
      <c r="Q42" s="63"/>
      <c r="U42" s="18"/>
      <c r="V42" s="18"/>
      <c r="W42" s="18"/>
    </row>
    <row r="43" spans="1:23" ht="14.25" customHeight="1" x14ac:dyDescent="0.25">
      <c r="A43" s="79"/>
      <c r="B43" s="80"/>
      <c r="C43" s="69"/>
      <c r="D43" s="69"/>
      <c r="E43" s="69"/>
      <c r="F43" s="69"/>
      <c r="G43" s="69"/>
      <c r="H43" s="69"/>
      <c r="I43" s="69"/>
      <c r="J43" s="81"/>
      <c r="K43" s="85"/>
      <c r="L43" s="86"/>
      <c r="M43" s="87"/>
      <c r="N43" s="87">
        <f t="shared" ref="N43" si="3">A43*K43*L43</f>
        <v>0</v>
      </c>
      <c r="O43" s="84"/>
      <c r="P43" s="84"/>
      <c r="Q43" s="63"/>
      <c r="V43" s="18"/>
    </row>
    <row r="44" spans="1:23" ht="14.25" customHeight="1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84"/>
      <c r="P44" s="84"/>
      <c r="Q44" s="63"/>
    </row>
    <row r="45" spans="1:23" ht="14.25" customHeight="1" x14ac:dyDescent="0.25">
      <c r="A45" s="110"/>
      <c r="O45" s="84"/>
      <c r="P45" s="84"/>
    </row>
    <row r="46" spans="1:23" s="91" customFormat="1" ht="15" customHeight="1" x14ac:dyDescent="0.25">
      <c r="A46" s="110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9"/>
      <c r="Q46" s="90"/>
      <c r="R46" s="90"/>
    </row>
    <row r="47" spans="1:23" s="91" customFormat="1" ht="15" customHeight="1" x14ac:dyDescent="0.25">
      <c r="A47" s="110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/>
      <c r="P47" s="89"/>
      <c r="Q47" s="90"/>
      <c r="R47" s="90"/>
    </row>
    <row r="48" spans="1:23" ht="15" customHeight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4"/>
      <c r="P48" s="84"/>
    </row>
    <row r="49" spans="1:14" ht="18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10.5" customHeight="1" x14ac:dyDescent="0.25">
      <c r="A50" s="92"/>
      <c r="B50" s="92"/>
      <c r="C50" s="92"/>
      <c r="D50" s="92"/>
      <c r="E50" s="92"/>
      <c r="F50" s="110" t="s">
        <v>77</v>
      </c>
      <c r="G50" s="92"/>
      <c r="H50" s="92"/>
      <c r="I50" s="92"/>
      <c r="J50" s="92"/>
      <c r="K50" s="92"/>
      <c r="L50" s="92"/>
      <c r="M50" s="92"/>
      <c r="N50" s="92"/>
    </row>
    <row r="51" spans="1:14" ht="16.5" customHeight="1" x14ac:dyDescent="0.25">
      <c r="A51" s="93"/>
      <c r="D51" s="94"/>
      <c r="F51" s="110" t="s">
        <v>78</v>
      </c>
    </row>
    <row r="52" spans="1:14" ht="16.5" customHeight="1" x14ac:dyDescent="0.25">
      <c r="A52" s="93"/>
      <c r="D52" s="94"/>
      <c r="F52" s="110" t="s">
        <v>79</v>
      </c>
    </row>
    <row r="53" spans="1:14" ht="16.5" customHeight="1" x14ac:dyDescent="0.25">
      <c r="A53" s="93"/>
      <c r="D53" s="94"/>
    </row>
    <row r="54" spans="1:14" ht="16.5" customHeight="1" x14ac:dyDescent="0.25">
      <c r="A54" s="93"/>
      <c r="B54" s="95"/>
      <c r="D54" s="94"/>
    </row>
    <row r="55" spans="1:14" ht="16.5" customHeight="1" x14ac:dyDescent="0.25"/>
    <row r="56" spans="1:14" ht="16.5" customHeight="1" x14ac:dyDescent="0.25"/>
    <row r="57" spans="1:14" ht="16.5" customHeight="1" x14ac:dyDescent="0.25"/>
    <row r="58" spans="1:14" ht="16.5" customHeight="1" x14ac:dyDescent="0.25">
      <c r="A58" s="93"/>
      <c r="B58" s="95"/>
      <c r="D58" s="94"/>
    </row>
    <row r="59" spans="1:14" ht="16.5" customHeight="1" x14ac:dyDescent="0.25">
      <c r="A59" s="111" t="s">
        <v>44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spans="1:14" ht="16.5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4" ht="16.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1:14" ht="16.5" hidden="1" customHeight="1" x14ac:dyDescent="0.25">
      <c r="D62" s="94"/>
    </row>
    <row r="63" spans="1:14" ht="16.5" hidden="1" customHeight="1" x14ac:dyDescent="0.25">
      <c r="D63" s="94"/>
    </row>
    <row r="64" spans="1:14" ht="16.5" hidden="1" customHeight="1" x14ac:dyDescent="0.25">
      <c r="D64" s="94"/>
    </row>
    <row r="65" spans="1:4" ht="16.5" hidden="1" customHeight="1" x14ac:dyDescent="0.25">
      <c r="D65" s="94"/>
    </row>
    <row r="66" spans="1:4" ht="16.5" hidden="1" customHeight="1" x14ac:dyDescent="0.25">
      <c r="D66" s="94"/>
    </row>
    <row r="67" spans="1:4" ht="16.5" hidden="1" customHeight="1" x14ac:dyDescent="0.25">
      <c r="D67" s="94"/>
    </row>
    <row r="68" spans="1:4" ht="16.5" hidden="1" customHeight="1" x14ac:dyDescent="0.25">
      <c r="D68" s="94"/>
    </row>
    <row r="69" spans="1:4" ht="16.5" hidden="1" customHeight="1" x14ac:dyDescent="0.25">
      <c r="D69" s="94"/>
    </row>
    <row r="70" spans="1:4" ht="16.5" hidden="1" customHeight="1" x14ac:dyDescent="0.25">
      <c r="A70" s="96"/>
      <c r="B70" s="96"/>
      <c r="C70" s="96"/>
      <c r="D70" s="97"/>
    </row>
    <row r="71" spans="1:4" hidden="1" x14ac:dyDescent="0.25">
      <c r="A71" s="98" t="s">
        <v>25</v>
      </c>
      <c r="B71" s="99" t="s">
        <v>26</v>
      </c>
      <c r="C71" s="100" t="s">
        <v>27</v>
      </c>
      <c r="D71" s="101" t="s">
        <v>33</v>
      </c>
    </row>
    <row r="72" spans="1:4" hidden="1" x14ac:dyDescent="0.25">
      <c r="A72" s="102" t="s">
        <v>24</v>
      </c>
      <c r="B72" s="103">
        <v>0</v>
      </c>
      <c r="C72" s="103">
        <v>0.15</v>
      </c>
      <c r="D72" s="101" t="s">
        <v>28</v>
      </c>
    </row>
    <row r="73" spans="1:4" hidden="1" x14ac:dyDescent="0.25">
      <c r="A73" s="102" t="s">
        <v>16</v>
      </c>
      <c r="B73" s="103">
        <v>0</v>
      </c>
      <c r="C73" s="103">
        <v>0.15</v>
      </c>
      <c r="D73" s="104" t="s">
        <v>29</v>
      </c>
    </row>
    <row r="74" spans="1:4" hidden="1" x14ac:dyDescent="0.25">
      <c r="A74" s="102" t="s">
        <v>34</v>
      </c>
      <c r="B74" s="103">
        <v>0</v>
      </c>
      <c r="C74" s="103">
        <v>0.15</v>
      </c>
      <c r="D74" s="105" t="s">
        <v>30</v>
      </c>
    </row>
    <row r="75" spans="1:4" hidden="1" x14ac:dyDescent="0.25">
      <c r="A75" s="102" t="s">
        <v>17</v>
      </c>
      <c r="B75" s="103">
        <v>0</v>
      </c>
      <c r="C75" s="103">
        <v>0.15</v>
      </c>
      <c r="D75" s="104" t="s">
        <v>31</v>
      </c>
    </row>
    <row r="76" spans="1:4" hidden="1" x14ac:dyDescent="0.25">
      <c r="A76" s="102" t="s">
        <v>18</v>
      </c>
      <c r="B76" s="106">
        <v>9.9750000000000005E-2</v>
      </c>
      <c r="C76" s="103">
        <v>0.05</v>
      </c>
      <c r="D76" s="104" t="s">
        <v>32</v>
      </c>
    </row>
    <row r="77" spans="1:4" hidden="1" x14ac:dyDescent="0.25">
      <c r="A77" s="102" t="s">
        <v>19</v>
      </c>
      <c r="B77" s="103">
        <v>0</v>
      </c>
      <c r="C77" s="103">
        <v>0.13</v>
      </c>
      <c r="D77" s="104"/>
    </row>
    <row r="78" spans="1:4" hidden="1" x14ac:dyDescent="0.25">
      <c r="A78" s="102" t="s">
        <v>20</v>
      </c>
      <c r="B78" s="103">
        <v>0.08</v>
      </c>
      <c r="C78" s="103">
        <v>0.05</v>
      </c>
      <c r="D78" s="104"/>
    </row>
    <row r="79" spans="1:4" hidden="1" x14ac:dyDescent="0.25">
      <c r="A79" s="102" t="s">
        <v>21</v>
      </c>
      <c r="B79" s="103">
        <v>0.06</v>
      </c>
      <c r="C79" s="103">
        <v>0.05</v>
      </c>
      <c r="D79" s="104"/>
    </row>
    <row r="80" spans="1:4" hidden="1" x14ac:dyDescent="0.25">
      <c r="A80" s="102" t="s">
        <v>22</v>
      </c>
      <c r="B80" s="103">
        <v>0</v>
      </c>
      <c r="C80" s="103">
        <v>0.05</v>
      </c>
      <c r="D80" s="104"/>
    </row>
    <row r="81" spans="1:4" hidden="1" x14ac:dyDescent="0.25">
      <c r="A81" s="102" t="s">
        <v>23</v>
      </c>
      <c r="B81" s="103">
        <v>7.0000000000000007E-2</v>
      </c>
      <c r="C81" s="103">
        <v>0.05</v>
      </c>
      <c r="D81" s="104"/>
    </row>
    <row r="82" spans="1:4" hidden="1" x14ac:dyDescent="0.25">
      <c r="A82" s="104"/>
      <c r="B82" s="104"/>
      <c r="C82" s="104"/>
      <c r="D82" s="104"/>
    </row>
    <row r="83" spans="1:4" hidden="1" x14ac:dyDescent="0.25">
      <c r="A83" s="107" t="s">
        <v>35</v>
      </c>
      <c r="B83" s="104"/>
      <c r="C83" s="104"/>
      <c r="D83" s="104"/>
    </row>
    <row r="84" spans="1:4" hidden="1" x14ac:dyDescent="0.25">
      <c r="A84" s="108">
        <v>1</v>
      </c>
      <c r="B84" s="104"/>
      <c r="C84" s="104"/>
      <c r="D84" s="104"/>
    </row>
    <row r="85" spans="1:4" hidden="1" x14ac:dyDescent="0.25">
      <c r="A85" s="108">
        <v>2</v>
      </c>
      <c r="B85" s="104"/>
      <c r="C85" s="104"/>
      <c r="D85" s="104"/>
    </row>
    <row r="86" spans="1:4" hidden="1" x14ac:dyDescent="0.25">
      <c r="A86" s="108">
        <v>3</v>
      </c>
      <c r="B86" s="104"/>
      <c r="C86" s="104"/>
      <c r="D86" s="104"/>
    </row>
    <row r="87" spans="1:4" hidden="1" x14ac:dyDescent="0.25">
      <c r="A87" s="108">
        <v>4</v>
      </c>
      <c r="B87" s="104"/>
      <c r="C87" s="104"/>
      <c r="D87" s="104"/>
    </row>
    <row r="88" spans="1:4" hidden="1" x14ac:dyDescent="0.25">
      <c r="A88" s="108">
        <v>5</v>
      </c>
      <c r="B88" s="104"/>
      <c r="C88" s="104"/>
      <c r="D88" s="104"/>
    </row>
    <row r="89" spans="1:4" hidden="1" x14ac:dyDescent="0.25">
      <c r="A89" s="96"/>
      <c r="B89" s="96"/>
      <c r="C89" s="96"/>
      <c r="D89" s="96"/>
    </row>
    <row r="90" spans="1:4" hidden="1" x14ac:dyDescent="0.25">
      <c r="A90" s="96"/>
      <c r="B90" s="96"/>
      <c r="C90" s="96"/>
      <c r="D90" s="96"/>
    </row>
    <row r="91" spans="1:4" hidden="1" x14ac:dyDescent="0.25"/>
    <row r="92" spans="1:4" hidden="1" x14ac:dyDescent="0.25"/>
    <row r="93" spans="1:4" hidden="1" x14ac:dyDescent="0.25"/>
  </sheetData>
  <sheetProtection algorithmName="SHA-512" hashValue="PTrWCFmQoQRdxpa4BZ1XB8rrhbI3CR2xjKZldyI5xinWYssAU8IsE5pMShEAM0xRMySwbsxX0XuNqwvji+H5Iw==" saltValue="FQK+YJEl39Fe4Stk0PN7+A==" spinCount="100000" sheet="1" selectLockedCells="1"/>
  <mergeCells count="27"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  <mergeCell ref="A59:N61"/>
    <mergeCell ref="A49:N49"/>
    <mergeCell ref="B3:D3"/>
    <mergeCell ref="B4:D4"/>
    <mergeCell ref="I2:N2"/>
    <mergeCell ref="I3:N3"/>
    <mergeCell ref="I4:N4"/>
    <mergeCell ref="A16:N16"/>
    <mergeCell ref="A18:N18"/>
    <mergeCell ref="A17:N17"/>
    <mergeCell ref="I10:N10"/>
    <mergeCell ref="A39:I42"/>
    <mergeCell ref="C20:I20"/>
    <mergeCell ref="A29:N29"/>
  </mergeCells>
  <phoneticPr fontId="2" type="noConversion"/>
  <dataValidations disablePrompts="1" count="3">
    <dataValidation type="list" allowBlank="1" showInputMessage="1" showErrorMessage="1" sqref="A88" xr:uid="{00000000-0002-0000-0000-000000000000}">
      <formula1>"a136:a141"</formula1>
    </dataValidation>
    <dataValidation type="list" showInputMessage="1" showErrorMessage="1" sqref="D1" xr:uid="{00000000-0002-0000-0000-000002000000}">
      <formula1>$A$71:$A$81</formula1>
    </dataValidation>
    <dataValidation type="list" allowBlank="1" showInputMessage="1" showErrorMessage="1" sqref="F1" xr:uid="{00000000-0002-0000-0000-000003000000}">
      <formula1>$A$83:$A$88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3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Paolo De Berardinis</cp:lastModifiedBy>
  <cp:lastPrinted>2022-04-13T17:43:19Z</cp:lastPrinted>
  <dcterms:created xsi:type="dcterms:W3CDTF">2007-02-05T22:05:48Z</dcterms:created>
  <dcterms:modified xsi:type="dcterms:W3CDTF">2022-08-11T20:42:26Z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